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35" windowWidth="14055" windowHeight="7425" tabRatio="881" activeTab="3"/>
  </bookViews>
  <sheets>
    <sheet name="BALANCE" sheetId="1" r:id="rId1"/>
    <sheet name="P Y G" sheetId="2" r:id="rId2"/>
    <sheet name="ANEXOS ACTIVO" sheetId="3" r:id="rId3"/>
    <sheet name="ANEXOS PASIVO" sheetId="4" r:id="rId4"/>
  </sheets>
  <definedNames>
    <definedName name="_xlnm.Print_Area" localSheetId="2">'ANEXOS ACTIVO'!$A$1:$D$26</definedName>
    <definedName name="_xlnm.Print_Area" localSheetId="3">'ANEXOS PASIVO'!$A$1:$D$38</definedName>
    <definedName name="_xlnm.Print_Area" localSheetId="0">BALANCE!$A$1:$J$42</definedName>
    <definedName name="_xlnm.Print_Area" localSheetId="1">'P Y G'!$A$1:$D$55</definedName>
  </definedNames>
  <calcPr calcId="125725"/>
</workbook>
</file>

<file path=xl/calcChain.xml><?xml version="1.0" encoding="utf-8"?>
<calcChain xmlns="http://schemas.openxmlformats.org/spreadsheetml/2006/main">
  <c r="D24" i="4"/>
  <c r="D21"/>
  <c r="D8" i="3"/>
  <c r="D19"/>
  <c r="D44" i="2"/>
  <c r="C44"/>
  <c r="C41"/>
  <c r="B30"/>
  <c r="C28"/>
  <c r="D27" s="1"/>
  <c r="D47" s="1"/>
  <c r="C12"/>
  <c r="C18" i="1"/>
  <c r="E13" s="1"/>
  <c r="C34"/>
  <c r="E32" s="1"/>
  <c r="D22" i="3"/>
  <c r="C15" i="2"/>
  <c r="D24" s="1"/>
  <c r="I24" i="1"/>
  <c r="I13"/>
  <c r="D19"/>
  <c r="E19" s="1"/>
  <c r="D43" i="2"/>
  <c r="D41"/>
  <c r="C32"/>
  <c r="C19"/>
  <c r="D29" i="1"/>
  <c r="D26"/>
  <c r="D23"/>
  <c r="I20"/>
  <c r="D10"/>
  <c r="E8" s="1"/>
  <c r="I9"/>
  <c r="D17" i="3"/>
  <c r="J27" i="1"/>
  <c r="E21"/>
  <c r="E36" l="1"/>
  <c r="D49" i="2"/>
  <c r="H33" i="1" s="1"/>
  <c r="J35" s="1"/>
  <c r="J36" s="1"/>
  <c r="L36" l="1"/>
</calcChain>
</file>

<file path=xl/comments1.xml><?xml version="1.0" encoding="utf-8"?>
<comments xmlns="http://schemas.openxmlformats.org/spreadsheetml/2006/main">
  <authors>
    <author>Contabilidad</author>
  </authors>
  <commentList>
    <comment ref="C16" author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RETENCIONES VIG ANTERIORES.HAS SQL, WINK  NET
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Contratistas e intangibles
</t>
        </r>
      </text>
    </comment>
  </commentList>
</comments>
</file>

<file path=xl/comments2.xml><?xml version="1.0" encoding="utf-8"?>
<comments xmlns="http://schemas.openxmlformats.org/spreadsheetml/2006/main">
  <authors>
    <author>Contabilidad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Compra predio , ampliacion avda chilacos. Aclaracion de area y cesiones. No se encuentran a paz y salvo de impuestos. No se puede hacer  escritura sin paz y salvo predial. Presupuestalmente debe ir a un rubro  pasivos exigibles -  vigencias expiradas por medio de Resolucion motivada  y Contablemente sigue igual. (Art 81 Ley 1365 de 2009)
</t>
        </r>
      </text>
    </comment>
    <comment ref="C27" author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Interv tec y ambiental ejecucion cont de fiducia. Proyecto el saucedal.
</t>
        </r>
      </text>
    </comment>
  </commentList>
</comments>
</file>

<file path=xl/sharedStrings.xml><?xml version="1.0" encoding="utf-8"?>
<sst xmlns="http://schemas.openxmlformats.org/spreadsheetml/2006/main" count="158" uniqueCount="135">
  <si>
    <t>EFECTIVO</t>
  </si>
  <si>
    <t>CUENTAS CORRIENTES</t>
  </si>
  <si>
    <t>CUENTAS DE AHORRO</t>
  </si>
  <si>
    <t>DEUDORES</t>
  </si>
  <si>
    <t>AVANCES Y ANTICIPOS ENTREGADOS</t>
  </si>
  <si>
    <t>OTROS AVANCES Y ANTICIPOS</t>
  </si>
  <si>
    <t>PROPIEDAD PLANTA Y EQUIPO</t>
  </si>
  <si>
    <t>MUEBLES, ENSERES Y EQUIPOS DE OFICINA</t>
  </si>
  <si>
    <t>EQUIPO DE COMUNICACIÓN Y COMPUTACION</t>
  </si>
  <si>
    <t>DEPRECIACION ACUMULADA</t>
  </si>
  <si>
    <t>MUEBLES Y ENSERES</t>
  </si>
  <si>
    <t>EQUIPO DE OFICINA</t>
  </si>
  <si>
    <t>EQUIPO DE COMUNICACIÓN</t>
  </si>
  <si>
    <t>EQUIPO DE COMPUTACION</t>
  </si>
  <si>
    <t>OTROS ACTIVOS</t>
  </si>
  <si>
    <t>AMORTIZACION ACUMULADA</t>
  </si>
  <si>
    <t>ACTIVO</t>
  </si>
  <si>
    <t>TOTAL ACTIVO</t>
  </si>
  <si>
    <t>BANCOS Y CORPORACIONES</t>
  </si>
  <si>
    <t>PASIVO</t>
  </si>
  <si>
    <t>CUENTAS POR PAGAR</t>
  </si>
  <si>
    <t>ADQUISICION DE BIENES Y SERVICIOS</t>
  </si>
  <si>
    <t>ACREEDORES</t>
  </si>
  <si>
    <t>RETENCION EN LA FUENTE</t>
  </si>
  <si>
    <t>HONORARIOS</t>
  </si>
  <si>
    <t>SERVICIOS</t>
  </si>
  <si>
    <t>IMPUESTO A LAS VENTAS RETENIDO</t>
  </si>
  <si>
    <t>IMPUESTOS CONTRIBUCIONES Y TASAS</t>
  </si>
  <si>
    <t>IMPUESTOS MUNICIPALES</t>
  </si>
  <si>
    <t xml:space="preserve">IMPUESTO GERONTOLOGICO </t>
  </si>
  <si>
    <t>OBLIGACIONES LABORALES</t>
  </si>
  <si>
    <t>SALARIOS Y PRESTACIONES SOCIALES</t>
  </si>
  <si>
    <t>PASIVOS ESTIMADOS</t>
  </si>
  <si>
    <t>PATRIMONIO</t>
  </si>
  <si>
    <t>RESULTADO DEL EJERCICIO</t>
  </si>
  <si>
    <t>DEPRECIACIONES</t>
  </si>
  <si>
    <t>TOTAL PATRIMONIO</t>
  </si>
  <si>
    <t>TOTAL PASIVO</t>
  </si>
  <si>
    <t>TOTAL PASIVO Y PATRIMONIO</t>
  </si>
  <si>
    <t>GERENTE</t>
  </si>
  <si>
    <t>CONTADOR</t>
  </si>
  <si>
    <t>T.P 19,376-T</t>
  </si>
  <si>
    <t>ESTADO DE RESULTADOS</t>
  </si>
  <si>
    <t>INGRESOS</t>
  </si>
  <si>
    <t>OTROS INGRESOS</t>
  </si>
  <si>
    <t>GASTOS</t>
  </si>
  <si>
    <t>GASTOS DE ADMINISTRACION</t>
  </si>
  <si>
    <t>GASTOS GENERALES</t>
  </si>
  <si>
    <t>GASTOS DE PERSONAL</t>
  </si>
  <si>
    <t>TOTAL INGRESOS</t>
  </si>
  <si>
    <t>TOTAL GASTOS</t>
  </si>
  <si>
    <t>OTROS GASTOS</t>
  </si>
  <si>
    <t>MARTHA LUCIA AVILA</t>
  </si>
  <si>
    <t>NANCY REYES PULIDO</t>
  </si>
  <si>
    <t>NO TRIBUTARIOS</t>
  </si>
  <si>
    <t>Ingresos por cesiones tipo A</t>
  </si>
  <si>
    <t>TRANSFERENCIAS MUNICIPALES</t>
  </si>
  <si>
    <t>Trans. Proyectos de funcionamiento</t>
  </si>
  <si>
    <t>Trans. Proyectos de Inversion</t>
  </si>
  <si>
    <t>Intereses de deudores</t>
  </si>
  <si>
    <t>Intereses sobre depositos</t>
  </si>
  <si>
    <t>BIENES DE BENEFICIO DE USO PUBLICO</t>
  </si>
  <si>
    <t>TRANSFERENCIAS</t>
  </si>
  <si>
    <t>OTROS DEUDORES</t>
  </si>
  <si>
    <t>Ajustes ejercicios anteriores</t>
  </si>
  <si>
    <t>INGRESO CESIONES TIPO A</t>
  </si>
  <si>
    <t>SALUDCOOP</t>
  </si>
  <si>
    <t>COOMEVA</t>
  </si>
  <si>
    <t>CAFAM</t>
  </si>
  <si>
    <t>COMPENSAR</t>
  </si>
  <si>
    <t>I.C.B.F</t>
  </si>
  <si>
    <t>COLPENSIONES</t>
  </si>
  <si>
    <t xml:space="preserve">ANEXOS A BALANCES </t>
  </si>
  <si>
    <t>VALOR</t>
  </si>
  <si>
    <t>TOTAL</t>
  </si>
  <si>
    <t>TERCERO</t>
  </si>
  <si>
    <t>UNIVERSIDAD DISTRITAL</t>
  </si>
  <si>
    <t>ADQ BIENES Y SERVICIOS</t>
  </si>
  <si>
    <t>PROYECTOS  DE INVERSION</t>
  </si>
  <si>
    <t>DELGADO CAROLINA (PROYECTO EL MAGNOLIO)</t>
  </si>
  <si>
    <t>Ingresos financieros</t>
  </si>
  <si>
    <t>Sueldos y Salarios</t>
  </si>
  <si>
    <t>Aportes sobre la Nomina</t>
  </si>
  <si>
    <t>Comisiones, honorarios y servicios</t>
  </si>
  <si>
    <t>Materiales y Suministraos</t>
  </si>
  <si>
    <t>Mantenimientos</t>
  </si>
  <si>
    <t>Comunicación y Transporte</t>
  </si>
  <si>
    <t>Servicios Publicos</t>
  </si>
  <si>
    <t>Seguros Generales</t>
  </si>
  <si>
    <t>Gastos Legales</t>
  </si>
  <si>
    <t>Gastos Financieros</t>
  </si>
  <si>
    <t>Gastos Extraordinarios</t>
  </si>
  <si>
    <t>Contribuciones Efectivas</t>
  </si>
  <si>
    <t>Impresos y Publicaciones</t>
  </si>
  <si>
    <t>BIENES DE BENEFICIO Y USO PUBLICO EN SERVICIO</t>
  </si>
  <si>
    <t>GERONTOLOGICO</t>
  </si>
  <si>
    <t>CAJA</t>
  </si>
  <si>
    <t>OTRAS RETENCIONES</t>
  </si>
  <si>
    <t>TERRENOS</t>
  </si>
  <si>
    <t>INVENTARIOS</t>
  </si>
  <si>
    <t>MERCANCIA EN EXISTENCIA</t>
  </si>
  <si>
    <t>SALARIOS</t>
  </si>
  <si>
    <t>PATRIMONIO INSTITUCIONAL INCORPORADO</t>
  </si>
  <si>
    <t>PATRIMONIO INSTITUCIONAL OBLIGACIONES</t>
  </si>
  <si>
    <t>Otras transferencias</t>
  </si>
  <si>
    <t xml:space="preserve">BIENES DE BENEFICIO Y USO PUBLICO </t>
  </si>
  <si>
    <t xml:space="preserve">BIENES DE BENEFICIO Y USO PUBLICO EN CONSTRUCCION </t>
  </si>
  <si>
    <t>BALANCE GENERAL A SEPTIEMBRE 30 DE 2015</t>
  </si>
  <si>
    <t>DEL 1 DE ENERO A SEPTIEMBRE 3O DE 2015</t>
  </si>
  <si>
    <t>Arrendamientos</t>
  </si>
  <si>
    <t>GASTO PUBLICO SOCIAL</t>
  </si>
  <si>
    <t>VIVIENDA</t>
  </si>
  <si>
    <t>Asignacion de bienes y servicios</t>
  </si>
  <si>
    <t>CAPITAL FISCAL</t>
  </si>
  <si>
    <t>A SEPTIEMBRE 30  DE 2015</t>
  </si>
  <si>
    <t>DEUDORES POR INFGRESOS NO TRIBUTARIOS</t>
  </si>
  <si>
    <t>CESIONES TIPO A</t>
  </si>
  <si>
    <t>CXC POR  PAGOS DIAN</t>
  </si>
  <si>
    <t>A SEPTIEMBRE 30 DE  2015</t>
  </si>
  <si>
    <t>BOHORQUEZ ZULETA CLAUDIA JAQUELINE</t>
  </si>
  <si>
    <t>BOHORQUEZ ZULETA AMPARO</t>
  </si>
  <si>
    <t>BOHORQUEZ ZULETA GLORIA CECILIA</t>
  </si>
  <si>
    <t>BOHORQUEZ ZULETA CARLOS ALFONSO</t>
  </si>
  <si>
    <t>BOHORQUEZ ZULETA IVAN JOSE</t>
  </si>
  <si>
    <t>BOHORQUEZ ZULETA EDUARDO</t>
  </si>
  <si>
    <t>BOHORQUEZ ZULETA JORGE</t>
  </si>
  <si>
    <t>BOHORQUEZ PEREZ YOMARIS MARIA</t>
  </si>
  <si>
    <t>ARRIERO DOBLADO EFRAIN</t>
  </si>
  <si>
    <t>CARRILLO DE SALAMANCA DIONILDE</t>
  </si>
  <si>
    <t>SAN EZEQUIEL MORENO Y DIAZ DE CHIA</t>
  </si>
  <si>
    <t>TARQUINO BUITRAGO CARLOS ANDRES</t>
  </si>
  <si>
    <t>ESTUDIOS TECNICOS DE INGENIERIA</t>
  </si>
  <si>
    <t>NIT 900.806.301-7</t>
  </si>
  <si>
    <t>MILES DE PESOS</t>
  </si>
  <si>
    <t>NIT 9010.806.301-7</t>
  </si>
</sst>
</file>

<file path=xl/styles.xml><?xml version="1.0" encoding="utf-8"?>
<styleSheet xmlns="http://schemas.openxmlformats.org/spreadsheetml/2006/main">
  <numFmts count="3">
    <numFmt numFmtId="187" formatCode="_-* #,##0.00\ _€_-;\-* #,##0.00\ _€_-;_-* &quot;-&quot;??\ _€_-;_-@_-"/>
    <numFmt numFmtId="189" formatCode="_-* #,##0\ _€_-;\-* #,##0\ _€_-;_-* &quot;-&quot;??\ _€_-;_-@_-"/>
    <numFmt numFmtId="195" formatCode="_(* #,##0_);_(* \(#,##0\);_(* &quot;-&quot;??_);_(@_)"/>
  </numFmts>
  <fonts count="9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87" fontId="3" fillId="0" borderId="0" applyFont="0" applyFill="0" applyBorder="0" applyAlignment="0" applyProtection="0"/>
  </cellStyleXfs>
  <cellXfs count="121">
    <xf numFmtId="0" fontId="0" fillId="0" borderId="0" xfId="0"/>
    <xf numFmtId="189" fontId="0" fillId="0" borderId="0" xfId="0" applyNumberFormat="1"/>
    <xf numFmtId="0" fontId="5" fillId="0" borderId="0" xfId="0" applyFont="1" applyAlignment="1">
      <alignment horizontal="center"/>
    </xf>
    <xf numFmtId="0" fontId="6" fillId="2" borderId="0" xfId="0" applyFont="1" applyFill="1" applyBorder="1"/>
    <xf numFmtId="0" fontId="6" fillId="0" borderId="1" xfId="0" applyFont="1" applyBorder="1"/>
    <xf numFmtId="0" fontId="6" fillId="0" borderId="0" xfId="0" applyFont="1" applyBorder="1"/>
    <xf numFmtId="0" fontId="6" fillId="0" borderId="2" xfId="0" applyFont="1" applyBorder="1"/>
    <xf numFmtId="0" fontId="5" fillId="0" borderId="1" xfId="0" applyFont="1" applyBorder="1"/>
    <xf numFmtId="189" fontId="6" fillId="0" borderId="0" xfId="1" applyNumberFormat="1" applyFont="1" applyBorder="1"/>
    <xf numFmtId="189" fontId="6" fillId="0" borderId="2" xfId="1" applyNumberFormat="1" applyFont="1" applyBorder="1"/>
    <xf numFmtId="189" fontId="5" fillId="0" borderId="3" xfId="1" applyNumberFormat="1" applyFont="1" applyBorder="1"/>
    <xf numFmtId="189" fontId="5" fillId="0" borderId="0" xfId="1" applyNumberFormat="1" applyFont="1" applyBorder="1"/>
    <xf numFmtId="189" fontId="5" fillId="0" borderId="2" xfId="1" applyNumberFormat="1" applyFont="1" applyBorder="1"/>
    <xf numFmtId="0" fontId="6" fillId="2" borderId="4" xfId="0" applyFont="1" applyFill="1" applyBorder="1"/>
    <xf numFmtId="0" fontId="6" fillId="2" borderId="5" xfId="0" applyFont="1" applyFill="1" applyBorder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5" xfId="0" applyBorder="1"/>
    <xf numFmtId="189" fontId="0" fillId="0" borderId="2" xfId="0" applyNumberFormat="1" applyBorder="1"/>
    <xf numFmtId="0" fontId="0" fillId="0" borderId="6" xfId="0" applyBorder="1"/>
    <xf numFmtId="0" fontId="4" fillId="0" borderId="0" xfId="0" applyFont="1"/>
    <xf numFmtId="0" fontId="4" fillId="0" borderId="1" xfId="0" applyFont="1" applyFill="1" applyBorder="1"/>
    <xf numFmtId="0" fontId="0" fillId="0" borderId="0" xfId="0" applyFill="1" applyBorder="1"/>
    <xf numFmtId="0" fontId="0" fillId="0" borderId="2" xfId="0" applyFill="1" applyBorder="1"/>
    <xf numFmtId="0" fontId="4" fillId="0" borderId="0" xfId="0" applyFont="1" applyFill="1" applyBorder="1"/>
    <xf numFmtId="0" fontId="0" fillId="0" borderId="1" xfId="0" applyFill="1" applyBorder="1"/>
    <xf numFmtId="189" fontId="3" fillId="0" borderId="0" xfId="1" applyNumberFormat="1" applyFont="1" applyFill="1" applyBorder="1"/>
    <xf numFmtId="0" fontId="4" fillId="0" borderId="0" xfId="0" applyFont="1" applyFill="1" applyBorder="1" applyAlignment="1">
      <alignment horizontal="center"/>
    </xf>
    <xf numFmtId="189" fontId="3" fillId="0" borderId="2" xfId="1" applyNumberFormat="1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0" fillId="0" borderId="5" xfId="0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1" xfId="0" applyFont="1" applyBorder="1"/>
    <xf numFmtId="0" fontId="6" fillId="0" borderId="0" xfId="0" applyFont="1"/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" xfId="0" applyFont="1" applyFill="1" applyBorder="1"/>
    <xf numFmtId="189" fontId="6" fillId="0" borderId="0" xfId="1" applyNumberFormat="1" applyFont="1" applyFill="1" applyBorder="1"/>
    <xf numFmtId="189" fontId="6" fillId="0" borderId="2" xfId="0" applyNumberFormat="1" applyFont="1" applyBorder="1"/>
    <xf numFmtId="0" fontId="5" fillId="0" borderId="0" xfId="0" applyFont="1"/>
    <xf numFmtId="189" fontId="6" fillId="2" borderId="5" xfId="1" applyNumberFormat="1" applyFont="1" applyFill="1" applyBorder="1"/>
    <xf numFmtId="189" fontId="6" fillId="2" borderId="2" xfId="1" applyNumberFormat="1" applyFont="1" applyFill="1" applyBorder="1"/>
    <xf numFmtId="189" fontId="6" fillId="2" borderId="0" xfId="0" applyNumberFormat="1" applyFont="1" applyFill="1" applyBorder="1"/>
    <xf numFmtId="189" fontId="6" fillId="2" borderId="2" xfId="0" applyNumberFormat="1" applyFont="1" applyFill="1" applyBorder="1"/>
    <xf numFmtId="0" fontId="6" fillId="2" borderId="6" xfId="0" applyFont="1" applyFill="1" applyBorder="1"/>
    <xf numFmtId="0" fontId="0" fillId="0" borderId="0" xfId="0"/>
    <xf numFmtId="0" fontId="0" fillId="0" borderId="0" xfId="0"/>
    <xf numFmtId="189" fontId="6" fillId="0" borderId="0" xfId="0" applyNumberFormat="1" applyFont="1" applyBorder="1"/>
    <xf numFmtId="189" fontId="3" fillId="0" borderId="0" xfId="1" applyNumberFormat="1" applyFont="1"/>
    <xf numFmtId="189" fontId="3" fillId="0" borderId="0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/>
    <xf numFmtId="189" fontId="4" fillId="0" borderId="2" xfId="1" applyNumberFormat="1" applyFont="1" applyBorder="1"/>
    <xf numFmtId="189" fontId="4" fillId="0" borderId="0" xfId="1" applyNumberFormat="1" applyFont="1" applyBorder="1"/>
    <xf numFmtId="189" fontId="4" fillId="0" borderId="2" xfId="0" applyNumberFormat="1" applyFont="1" applyFill="1" applyBorder="1"/>
    <xf numFmtId="189" fontId="4" fillId="0" borderId="2" xfId="1" applyNumberFormat="1" applyFont="1" applyFill="1" applyBorder="1"/>
    <xf numFmtId="189" fontId="0" fillId="0" borderId="6" xfId="0" applyNumberFormat="1" applyFill="1" applyBorder="1"/>
    <xf numFmtId="0" fontId="7" fillId="2" borderId="1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0" fillId="0" borderId="0" xfId="0"/>
    <xf numFmtId="0" fontId="5" fillId="0" borderId="1" xfId="0" applyFont="1" applyFill="1" applyBorder="1"/>
    <xf numFmtId="189" fontId="0" fillId="0" borderId="0" xfId="0" applyNumberFormat="1" applyBorder="1"/>
    <xf numFmtId="189" fontId="3" fillId="0" borderId="0" xfId="1" applyNumberFormat="1" applyFont="1" applyBorder="1"/>
    <xf numFmtId="0" fontId="5" fillId="0" borderId="4" xfId="0" applyFont="1" applyBorder="1"/>
    <xf numFmtId="0" fontId="5" fillId="0" borderId="5" xfId="0" applyFont="1" applyBorder="1"/>
    <xf numFmtId="189" fontId="5" fillId="0" borderId="5" xfId="1" applyNumberFormat="1" applyFont="1" applyBorder="1"/>
    <xf numFmtId="189" fontId="5" fillId="3" borderId="13" xfId="1" applyNumberFormat="1" applyFont="1" applyFill="1" applyBorder="1"/>
    <xf numFmtId="189" fontId="6" fillId="2" borderId="0" xfId="1" applyNumberFormat="1" applyFont="1" applyFill="1" applyBorder="1"/>
    <xf numFmtId="0" fontId="0" fillId="0" borderId="0" xfId="0"/>
    <xf numFmtId="189" fontId="3" fillId="0" borderId="1" xfId="1" applyNumberFormat="1" applyFont="1" applyBorder="1"/>
    <xf numFmtId="189" fontId="4" fillId="0" borderId="1" xfId="1" applyNumberFormat="1" applyFont="1" applyBorder="1"/>
    <xf numFmtId="189" fontId="6" fillId="0" borderId="2" xfId="1" applyNumberFormat="1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189" fontId="4" fillId="0" borderId="2" xfId="1" applyNumberFormat="1" applyFont="1" applyBorder="1" applyAlignment="1">
      <alignment horizontal="center"/>
    </xf>
    <xf numFmtId="189" fontId="3" fillId="0" borderId="0" xfId="1" applyNumberFormat="1" applyFont="1" applyBorder="1"/>
    <xf numFmtId="195" fontId="6" fillId="0" borderId="2" xfId="0" applyNumberFormat="1" applyFont="1" applyBorder="1"/>
    <xf numFmtId="195" fontId="0" fillId="0" borderId="0" xfId="0" applyNumberFormat="1"/>
    <xf numFmtId="189" fontId="3" fillId="0" borderId="0" xfId="1" applyNumberFormat="1" applyFont="1" applyBorder="1"/>
    <xf numFmtId="189" fontId="3" fillId="0" borderId="0" xfId="1" applyNumberFormat="1" applyFont="1" applyFill="1" applyBorder="1"/>
    <xf numFmtId="189" fontId="4" fillId="0" borderId="0" xfId="1" applyNumberFormat="1" applyFont="1" applyFill="1" applyBorder="1" applyAlignment="1">
      <alignment horizontal="center"/>
    </xf>
    <xf numFmtId="189" fontId="3" fillId="0" borderId="1" xfId="1" applyNumberFormat="1" applyFont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304800</xdr:rowOff>
    </xdr:from>
    <xdr:to>
      <xdr:col>6</xdr:col>
      <xdr:colOff>1647825</xdr:colOff>
      <xdr:row>2</xdr:row>
      <xdr:rowOff>533400</xdr:rowOff>
    </xdr:to>
    <xdr:pic>
      <xdr:nvPicPr>
        <xdr:cNvPr id="4365" name="jsn-logo-desktop" descr="http://www.iduvichia.gov.co/images/jsn_is_thumbs/images/2015/LOGO_IDUVI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0" y="304800"/>
          <a:ext cx="26193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1466850</xdr:colOff>
      <xdr:row>0</xdr:row>
      <xdr:rowOff>0</xdr:rowOff>
    </xdr:from>
    <xdr:to>
      <xdr:col>2</xdr:col>
      <xdr:colOff>323850</xdr:colOff>
      <xdr:row>5</xdr:row>
      <xdr:rowOff>76200</xdr:rowOff>
    </xdr:to>
    <xdr:pic>
      <xdr:nvPicPr>
        <xdr:cNvPr id="2312" name="jsn-logo-desktop" descr="http://www.iduvichia.gov.co/images/jsn_is_thumbs/images/2015/LOGO_IDUVI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6850" y="0"/>
          <a:ext cx="26098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view="pageBreakPreview" topLeftCell="A13" zoomScale="87" zoomScaleSheetLayoutView="87" workbookViewId="0">
      <selection activeCell="M16" sqref="M16"/>
    </sheetView>
  </sheetViews>
  <sheetFormatPr baseColWidth="10" defaultRowHeight="15"/>
  <cols>
    <col min="1" max="1" width="11.85546875" customWidth="1"/>
    <col min="2" max="2" width="17.5703125" customWidth="1"/>
    <col min="3" max="3" width="17.28515625" customWidth="1"/>
    <col min="4" max="4" width="17.42578125" customWidth="1"/>
    <col min="5" max="5" width="18" customWidth="1"/>
    <col min="6" max="6" width="3.85546875" customWidth="1"/>
    <col min="7" max="7" width="35.28515625" customWidth="1"/>
    <col min="8" max="8" width="20.5703125" customWidth="1"/>
    <col min="9" max="9" width="16.140625" customWidth="1"/>
    <col min="10" max="10" width="21.85546875" customWidth="1"/>
    <col min="12" max="13" width="14.28515625" bestFit="1" customWidth="1"/>
  </cols>
  <sheetData>
    <row r="1" spans="1:10" ht="31.5" customHeight="1" thickBot="1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ht="30.75" customHeight="1">
      <c r="A2" s="44"/>
      <c r="B2" s="34"/>
      <c r="C2" s="34"/>
      <c r="D2" s="34"/>
      <c r="E2" s="34"/>
      <c r="F2" s="34"/>
      <c r="G2" s="34"/>
      <c r="H2" s="34"/>
      <c r="I2" s="34"/>
      <c r="J2" s="45"/>
    </row>
    <row r="3" spans="1:10" ht="48.75" customHeight="1">
      <c r="A3" s="46"/>
      <c r="B3" s="3"/>
      <c r="C3" s="3"/>
      <c r="D3" s="3"/>
      <c r="E3" s="3"/>
      <c r="F3" s="3"/>
      <c r="G3" s="3"/>
      <c r="H3" s="3"/>
      <c r="I3" s="3"/>
      <c r="J3" s="47"/>
    </row>
    <row r="4" spans="1:10" ht="12.75" customHeight="1" thickBot="1">
      <c r="A4" s="104" t="s">
        <v>107</v>
      </c>
      <c r="B4" s="105"/>
      <c r="C4" s="105"/>
      <c r="D4" s="105"/>
      <c r="E4" s="105"/>
      <c r="F4" s="105"/>
      <c r="G4" s="105"/>
      <c r="H4" s="105"/>
      <c r="I4" s="105"/>
      <c r="J4" s="106"/>
    </row>
    <row r="5" spans="1:10" ht="18" customHeight="1" thickBot="1">
      <c r="A5" s="107" t="s">
        <v>132</v>
      </c>
      <c r="B5" s="107"/>
      <c r="C5" s="107"/>
      <c r="D5" s="107"/>
      <c r="E5" s="107"/>
      <c r="F5" s="107"/>
      <c r="G5" s="107"/>
      <c r="H5" s="107"/>
      <c r="I5" s="107"/>
      <c r="J5" s="107"/>
    </row>
    <row r="6" spans="1:10" ht="15.75">
      <c r="A6" s="48"/>
      <c r="B6" s="49"/>
      <c r="C6" s="49"/>
      <c r="D6" s="49"/>
      <c r="E6" s="50"/>
      <c r="F6" s="2"/>
      <c r="G6" s="48"/>
      <c r="H6" s="49"/>
      <c r="I6" s="49"/>
      <c r="J6" s="50" t="s">
        <v>133</v>
      </c>
    </row>
    <row r="7" spans="1:10" ht="15.75">
      <c r="A7" s="7" t="s">
        <v>16</v>
      </c>
      <c r="B7" s="5"/>
      <c r="C7" s="5"/>
      <c r="D7" s="5"/>
      <c r="E7" s="6"/>
      <c r="F7" s="43"/>
      <c r="G7" s="4"/>
      <c r="H7" s="5"/>
      <c r="I7" s="5"/>
      <c r="J7" s="6"/>
    </row>
    <row r="8" spans="1:10" ht="15.75">
      <c r="A8" s="7" t="s">
        <v>0</v>
      </c>
      <c r="B8" s="5"/>
      <c r="C8" s="8"/>
      <c r="D8" s="8"/>
      <c r="E8" s="88">
        <f>+D9+D10</f>
        <v>18126613</v>
      </c>
      <c r="F8" s="43"/>
      <c r="G8" s="7" t="s">
        <v>19</v>
      </c>
      <c r="H8" s="5"/>
      <c r="I8" s="5"/>
      <c r="J8" s="6"/>
    </row>
    <row r="9" spans="1:10" ht="15.75">
      <c r="A9" s="15" t="s">
        <v>96</v>
      </c>
      <c r="B9" s="5"/>
      <c r="C9" s="16"/>
      <c r="D9" s="8">
        <v>0</v>
      </c>
      <c r="E9" s="17"/>
      <c r="F9" s="43"/>
      <c r="G9" s="7" t="s">
        <v>20</v>
      </c>
      <c r="H9" s="8"/>
      <c r="I9" s="8">
        <f>+H10+H11</f>
        <v>4195107</v>
      </c>
      <c r="J9" s="9"/>
    </row>
    <row r="10" spans="1:10" ht="15.75">
      <c r="A10" s="4" t="s">
        <v>18</v>
      </c>
      <c r="B10" s="5"/>
      <c r="C10" s="8"/>
      <c r="D10" s="8">
        <f>+C11+C12</f>
        <v>18126613</v>
      </c>
      <c r="E10" s="9"/>
      <c r="F10" s="43"/>
      <c r="G10" s="51" t="s">
        <v>21</v>
      </c>
      <c r="H10" s="52">
        <v>3940588</v>
      </c>
      <c r="I10" s="8"/>
      <c r="J10" s="9"/>
    </row>
    <row r="11" spans="1:10" ht="15.75">
      <c r="A11" s="4" t="s">
        <v>1</v>
      </c>
      <c r="B11" s="5"/>
      <c r="C11" s="8">
        <v>309</v>
      </c>
      <c r="D11" s="8"/>
      <c r="E11" s="9"/>
      <c r="F11" s="43"/>
      <c r="G11" s="4" t="s">
        <v>22</v>
      </c>
      <c r="H11" s="8">
        <v>254519</v>
      </c>
      <c r="I11" s="8"/>
      <c r="J11" s="9"/>
    </row>
    <row r="12" spans="1:10" ht="15.75">
      <c r="A12" s="4" t="s">
        <v>2</v>
      </c>
      <c r="B12" s="5"/>
      <c r="C12" s="8">
        <v>18126304</v>
      </c>
      <c r="D12" s="8"/>
      <c r="E12" s="9"/>
      <c r="F12" s="43"/>
      <c r="G12" s="4"/>
      <c r="H12" s="5"/>
      <c r="I12" s="5"/>
      <c r="J12" s="6"/>
    </row>
    <row r="13" spans="1:10" ht="15.75">
      <c r="A13" s="7" t="s">
        <v>3</v>
      </c>
      <c r="B13" s="5"/>
      <c r="C13" s="8"/>
      <c r="D13" s="8"/>
      <c r="E13" s="9">
        <f>+C14+C15+C16+C18</f>
        <v>7611700</v>
      </c>
      <c r="F13" s="43"/>
      <c r="G13" s="7" t="s">
        <v>23</v>
      </c>
      <c r="H13" s="8"/>
      <c r="I13" s="8">
        <f>+H14+H15+H16+H17+H18</f>
        <v>5157</v>
      </c>
      <c r="J13" s="9"/>
    </row>
    <row r="14" spans="1:10" ht="15.75">
      <c r="A14" s="51" t="s">
        <v>65</v>
      </c>
      <c r="B14" s="66"/>
      <c r="C14" s="52">
        <v>7597730</v>
      </c>
      <c r="D14" s="8"/>
      <c r="E14" s="9"/>
      <c r="F14" s="43"/>
      <c r="G14" s="4" t="s">
        <v>24</v>
      </c>
      <c r="H14" s="8">
        <v>830</v>
      </c>
      <c r="I14" s="8"/>
      <c r="J14" s="9"/>
    </row>
    <row r="15" spans="1:10" ht="15.75">
      <c r="A15" s="4" t="s">
        <v>4</v>
      </c>
      <c r="B15" s="5"/>
      <c r="C15" s="52">
        <v>0</v>
      </c>
      <c r="D15" s="8"/>
      <c r="E15" s="9"/>
      <c r="F15" s="43"/>
      <c r="G15" s="4" t="s">
        <v>25</v>
      </c>
      <c r="H15" s="8">
        <v>2510</v>
      </c>
      <c r="I15" s="8"/>
      <c r="J15" s="9"/>
    </row>
    <row r="16" spans="1:10" ht="15.75">
      <c r="A16" s="4" t="s">
        <v>5</v>
      </c>
      <c r="B16" s="5"/>
      <c r="C16" s="52">
        <v>0</v>
      </c>
      <c r="D16" s="8"/>
      <c r="E16" s="6"/>
      <c r="F16" s="43"/>
      <c r="G16" s="4" t="s">
        <v>26</v>
      </c>
      <c r="H16" s="8">
        <v>1211</v>
      </c>
      <c r="I16" s="8"/>
      <c r="J16" s="9"/>
    </row>
    <row r="17" spans="1:12" ht="15.75">
      <c r="A17" s="51" t="s">
        <v>62</v>
      </c>
      <c r="B17" s="5"/>
      <c r="C17" s="52">
        <v>0</v>
      </c>
      <c r="D17" s="5"/>
      <c r="E17" s="6"/>
      <c r="F17" s="43"/>
      <c r="G17" s="51" t="s">
        <v>97</v>
      </c>
      <c r="H17" s="52">
        <v>0</v>
      </c>
      <c r="I17" s="8"/>
      <c r="J17" s="9"/>
    </row>
    <row r="18" spans="1:12" ht="15.75">
      <c r="A18" s="51" t="s">
        <v>63</v>
      </c>
      <c r="B18" s="5"/>
      <c r="C18" s="52">
        <f>2326+11644</f>
        <v>13970</v>
      </c>
      <c r="D18" s="5"/>
      <c r="E18" s="6"/>
      <c r="F18" s="43"/>
      <c r="G18" s="4" t="s">
        <v>101</v>
      </c>
      <c r="H18" s="8">
        <v>606</v>
      </c>
      <c r="I18" s="5"/>
      <c r="J18" s="6"/>
    </row>
    <row r="19" spans="1:12" ht="15.75">
      <c r="A19" s="77" t="s">
        <v>99</v>
      </c>
      <c r="B19" s="16"/>
      <c r="C19" s="16"/>
      <c r="D19" s="78">
        <f>+C20</f>
        <v>7857</v>
      </c>
      <c r="E19" s="19">
        <f>+D19</f>
        <v>7857</v>
      </c>
      <c r="G19" s="15"/>
      <c r="H19" s="16"/>
      <c r="I19" s="16"/>
      <c r="J19" s="17"/>
    </row>
    <row r="20" spans="1:12" ht="15.75">
      <c r="A20" s="51" t="s">
        <v>100</v>
      </c>
      <c r="B20" s="16"/>
      <c r="C20" s="52">
        <v>7857</v>
      </c>
      <c r="D20" s="16"/>
      <c r="E20" s="17"/>
      <c r="G20" s="7" t="s">
        <v>27</v>
      </c>
      <c r="H20" s="8"/>
      <c r="I20" s="8">
        <f>+H22</f>
        <v>7356</v>
      </c>
      <c r="J20" s="9"/>
    </row>
    <row r="21" spans="1:12" ht="15.75">
      <c r="A21" s="7" t="s">
        <v>6</v>
      </c>
      <c r="B21" s="5"/>
      <c r="C21" s="8"/>
      <c r="D21" s="8"/>
      <c r="E21" s="9">
        <f>+D22+D23+D26-D29</f>
        <v>4822427</v>
      </c>
      <c r="F21" s="43"/>
      <c r="G21" s="4" t="s">
        <v>28</v>
      </c>
      <c r="H21" s="8"/>
      <c r="I21" s="8"/>
      <c r="J21" s="9"/>
    </row>
    <row r="22" spans="1:12" ht="15.75">
      <c r="A22" s="77" t="s">
        <v>98</v>
      </c>
      <c r="B22" s="16"/>
      <c r="C22" s="16"/>
      <c r="D22" s="97">
        <v>4808973</v>
      </c>
      <c r="E22" s="17"/>
      <c r="F22" s="43"/>
      <c r="G22" s="4" t="s">
        <v>29</v>
      </c>
      <c r="H22" s="8">
        <v>7356</v>
      </c>
      <c r="I22" s="8"/>
      <c r="J22" s="9"/>
    </row>
    <row r="23" spans="1:12" ht="15.75">
      <c r="A23" s="7" t="s">
        <v>7</v>
      </c>
      <c r="B23" s="5"/>
      <c r="C23" s="8"/>
      <c r="D23" s="8">
        <f>+C24+C25</f>
        <v>50124</v>
      </c>
      <c r="E23" s="9"/>
      <c r="F23" s="43"/>
      <c r="G23" s="4"/>
      <c r="H23" s="5"/>
      <c r="I23" s="5"/>
      <c r="J23" s="6"/>
    </row>
    <row r="24" spans="1:12" ht="15.75">
      <c r="A24" s="4" t="s">
        <v>10</v>
      </c>
      <c r="B24" s="5"/>
      <c r="C24" s="8">
        <v>23761</v>
      </c>
      <c r="D24" s="8"/>
      <c r="E24" s="9"/>
      <c r="F24" s="43"/>
      <c r="G24" s="7" t="s">
        <v>30</v>
      </c>
      <c r="H24" s="8"/>
      <c r="I24" s="8">
        <f>+H25+H26</f>
        <v>99655</v>
      </c>
      <c r="J24" s="9"/>
    </row>
    <row r="25" spans="1:12" ht="15.75">
      <c r="A25" s="4" t="s">
        <v>11</v>
      </c>
      <c r="B25" s="5"/>
      <c r="C25" s="8">
        <v>26363</v>
      </c>
      <c r="D25" s="8"/>
      <c r="E25" s="9"/>
      <c r="F25" s="43"/>
      <c r="G25" s="4" t="s">
        <v>31</v>
      </c>
      <c r="H25" s="8">
        <v>0</v>
      </c>
      <c r="I25" s="8"/>
      <c r="J25" s="9"/>
    </row>
    <row r="26" spans="1:12" ht="15.75">
      <c r="A26" s="7" t="s">
        <v>8</v>
      </c>
      <c r="B26" s="5"/>
      <c r="C26" s="8"/>
      <c r="D26" s="8">
        <f>+C27+C28</f>
        <v>104504</v>
      </c>
      <c r="E26" s="9"/>
      <c r="F26" s="43"/>
      <c r="G26" s="4" t="s">
        <v>32</v>
      </c>
      <c r="H26" s="8">
        <v>99655</v>
      </c>
      <c r="I26" s="8"/>
      <c r="J26" s="9"/>
    </row>
    <row r="27" spans="1:12" ht="15.75">
      <c r="A27" s="4" t="s">
        <v>12</v>
      </c>
      <c r="B27" s="5"/>
      <c r="C27" s="8">
        <v>22860</v>
      </c>
      <c r="D27" s="8"/>
      <c r="E27" s="9"/>
      <c r="F27" s="43"/>
      <c r="G27" s="7" t="s">
        <v>37</v>
      </c>
      <c r="H27" s="11"/>
      <c r="I27" s="11"/>
      <c r="J27" s="12">
        <f>+I24+I20+I13+I9</f>
        <v>4307275</v>
      </c>
    </row>
    <row r="28" spans="1:12" ht="15.75">
      <c r="A28" s="4" t="s">
        <v>13</v>
      </c>
      <c r="B28" s="5"/>
      <c r="C28" s="8">
        <v>81644</v>
      </c>
      <c r="D28" s="8"/>
      <c r="E28" s="9"/>
      <c r="F28" s="43"/>
      <c r="G28" s="15"/>
      <c r="H28" s="16"/>
      <c r="I28" s="16"/>
      <c r="J28" s="17"/>
    </row>
    <row r="29" spans="1:12" ht="15.75">
      <c r="A29" s="7" t="s">
        <v>9</v>
      </c>
      <c r="B29" s="5"/>
      <c r="C29" s="8"/>
      <c r="D29" s="8">
        <f>+C30+C31</f>
        <v>141174</v>
      </c>
      <c r="E29" s="9"/>
      <c r="F29" s="43"/>
      <c r="G29" s="7" t="s">
        <v>33</v>
      </c>
      <c r="H29" s="8"/>
      <c r="I29" s="8"/>
      <c r="J29" s="9"/>
      <c r="L29" s="1"/>
    </row>
    <row r="30" spans="1:12" ht="15.75">
      <c r="A30" s="4" t="s">
        <v>7</v>
      </c>
      <c r="B30" s="5"/>
      <c r="C30" s="8">
        <v>50124</v>
      </c>
      <c r="D30" s="8"/>
      <c r="E30" s="9"/>
      <c r="F30" s="43"/>
      <c r="G30" s="15" t="s">
        <v>113</v>
      </c>
      <c r="H30" s="100">
        <v>-3883</v>
      </c>
      <c r="I30" s="16"/>
      <c r="J30" s="17"/>
    </row>
    <row r="31" spans="1:12" ht="15.75">
      <c r="A31" s="4" t="s">
        <v>8</v>
      </c>
      <c r="B31" s="5"/>
      <c r="C31" s="8">
        <v>91050</v>
      </c>
      <c r="D31" s="8"/>
      <c r="E31" s="9"/>
      <c r="F31" s="43"/>
      <c r="G31" s="51" t="s">
        <v>102</v>
      </c>
      <c r="H31" s="8">
        <v>36818727</v>
      </c>
      <c r="I31" s="62"/>
      <c r="J31" s="53"/>
    </row>
    <row r="32" spans="1:12" ht="15.75">
      <c r="A32" s="7" t="s">
        <v>14</v>
      </c>
      <c r="B32" s="5"/>
      <c r="C32" s="5"/>
      <c r="D32" s="5"/>
      <c r="E32" s="53">
        <f>+C33+C34-D35</f>
        <v>15847387</v>
      </c>
      <c r="F32" s="54"/>
      <c r="G32" s="4" t="s">
        <v>103</v>
      </c>
      <c r="H32" s="8">
        <v>-648549</v>
      </c>
      <c r="I32" s="8"/>
      <c r="J32" s="9"/>
    </row>
    <row r="33" spans="1:13" ht="15.75">
      <c r="A33" s="51" t="s">
        <v>61</v>
      </c>
      <c r="B33" s="66"/>
      <c r="C33" s="52">
        <v>15605751</v>
      </c>
      <c r="D33" s="5"/>
      <c r="E33" s="6"/>
      <c r="F33" s="43"/>
      <c r="G33" s="4" t="s">
        <v>34</v>
      </c>
      <c r="H33" s="52">
        <f>+'P Y G'!D49</f>
        <v>5946123</v>
      </c>
      <c r="I33" s="8"/>
      <c r="J33" s="9"/>
    </row>
    <row r="34" spans="1:13" ht="15.75">
      <c r="A34" s="4" t="s">
        <v>14</v>
      </c>
      <c r="B34" s="5"/>
      <c r="C34" s="8">
        <f>234004+78700</f>
        <v>312704</v>
      </c>
      <c r="D34" s="8"/>
      <c r="E34" s="9"/>
      <c r="F34" s="43"/>
      <c r="G34" s="4" t="s">
        <v>35</v>
      </c>
      <c r="H34" s="8">
        <v>-3709</v>
      </c>
      <c r="I34" s="8"/>
      <c r="J34" s="9"/>
    </row>
    <row r="35" spans="1:13" ht="15.75">
      <c r="A35" s="7" t="s">
        <v>15</v>
      </c>
      <c r="B35" s="5"/>
      <c r="C35" s="8"/>
      <c r="D35" s="8">
        <v>71068</v>
      </c>
      <c r="E35" s="9"/>
      <c r="F35" s="43"/>
      <c r="G35" s="7" t="s">
        <v>36</v>
      </c>
      <c r="H35" s="11"/>
      <c r="I35" s="11"/>
      <c r="J35" s="12">
        <f>+H30+H31+H32+H33+H34</f>
        <v>42108709</v>
      </c>
    </row>
    <row r="36" spans="1:13" ht="16.5" thickBot="1">
      <c r="A36" s="80" t="s">
        <v>17</v>
      </c>
      <c r="B36" s="81"/>
      <c r="C36" s="82"/>
      <c r="D36" s="82"/>
      <c r="E36" s="83">
        <f>+E8+E13+E19+E21+E32</f>
        <v>46415984</v>
      </c>
      <c r="F36" s="43"/>
      <c r="G36" s="80" t="s">
        <v>38</v>
      </c>
      <c r="H36" s="82"/>
      <c r="I36" s="82"/>
      <c r="J36" s="83">
        <f>+J27+J35</f>
        <v>46415984</v>
      </c>
      <c r="L36" s="1">
        <f>+E36-J36</f>
        <v>0</v>
      </c>
      <c r="M36" s="1"/>
    </row>
    <row r="37" spans="1:13" ht="15.75">
      <c r="A37" s="46"/>
      <c r="B37" s="3"/>
      <c r="C37" s="3"/>
      <c r="D37" s="3"/>
      <c r="E37" s="47"/>
      <c r="F37" s="34"/>
      <c r="G37" s="3"/>
      <c r="H37" s="84"/>
      <c r="I37" s="3"/>
      <c r="J37" s="56"/>
    </row>
    <row r="38" spans="1:13" ht="16.5" thickBot="1">
      <c r="A38" s="46"/>
      <c r="B38" s="3"/>
      <c r="C38" s="3"/>
      <c r="D38" s="3"/>
      <c r="E38" s="47"/>
      <c r="F38" s="3"/>
      <c r="G38" s="3"/>
      <c r="H38" s="55"/>
      <c r="I38" s="55"/>
      <c r="J38" s="56"/>
    </row>
    <row r="39" spans="1:13" ht="15.75">
      <c r="A39" s="46"/>
      <c r="B39" s="107" t="s">
        <v>53</v>
      </c>
      <c r="C39" s="107"/>
      <c r="D39" s="3"/>
      <c r="E39" s="58"/>
      <c r="F39" s="3"/>
      <c r="G39" s="3"/>
      <c r="H39" s="107" t="s">
        <v>52</v>
      </c>
      <c r="I39" s="107"/>
      <c r="J39" s="47"/>
    </row>
    <row r="40" spans="1:13" ht="15.75">
      <c r="A40" s="46"/>
      <c r="B40" s="108" t="s">
        <v>39</v>
      </c>
      <c r="C40" s="108"/>
      <c r="D40" s="57"/>
      <c r="E40" s="47"/>
      <c r="F40" s="3"/>
      <c r="G40" s="57"/>
      <c r="H40" s="108" t="s">
        <v>40</v>
      </c>
      <c r="I40" s="108"/>
      <c r="J40" s="58"/>
    </row>
    <row r="41" spans="1:13" ht="16.5" thickBot="1">
      <c r="A41" s="13"/>
      <c r="B41" s="14"/>
      <c r="C41" s="14"/>
      <c r="D41" s="14"/>
      <c r="E41" s="59"/>
      <c r="F41" s="14"/>
      <c r="G41" s="14"/>
      <c r="H41" s="105" t="s">
        <v>41</v>
      </c>
      <c r="I41" s="105"/>
      <c r="J41" s="59"/>
    </row>
    <row r="42" spans="1:13">
      <c r="J42" s="1"/>
    </row>
    <row r="43" spans="1:13">
      <c r="G43" s="1"/>
      <c r="J43" s="1"/>
    </row>
    <row r="44" spans="1:13">
      <c r="G44" s="1"/>
    </row>
  </sheetData>
  <mergeCells count="7">
    <mergeCell ref="A4:J4"/>
    <mergeCell ref="B39:C39"/>
    <mergeCell ref="H39:I39"/>
    <mergeCell ref="B40:C40"/>
    <mergeCell ref="H40:I40"/>
    <mergeCell ref="H41:I41"/>
    <mergeCell ref="A5:J5"/>
  </mergeCells>
  <printOptions horizontalCentered="1"/>
  <pageMargins left="0.15" right="0.196850393700787" top="0.84" bottom="0.31496062992126" header="0.31496062992126" footer="0.31496062992126"/>
  <pageSetup scale="6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G54"/>
  <sheetViews>
    <sheetView view="pageBreakPreview" topLeftCell="A31" zoomScale="90" zoomScaleNormal="100" zoomScaleSheetLayoutView="90" workbookViewId="0"/>
  </sheetViews>
  <sheetFormatPr baseColWidth="10" defaultRowHeight="15"/>
  <cols>
    <col min="1" max="1" width="37.140625" customWidth="1"/>
    <col min="2" max="2" width="19.140625" customWidth="1"/>
    <col min="3" max="4" width="18.42578125" customWidth="1"/>
    <col min="7" max="7" width="23.28515625" customWidth="1"/>
    <col min="8" max="8" width="16.85546875" bestFit="1" customWidth="1"/>
    <col min="9" max="9" width="13" bestFit="1" customWidth="1"/>
    <col min="10" max="10" width="21.42578125" bestFit="1" customWidth="1"/>
  </cols>
  <sheetData>
    <row r="2" spans="1:4">
      <c r="A2" s="61"/>
      <c r="B2" s="61"/>
      <c r="C2" s="61"/>
      <c r="D2" s="61"/>
    </row>
    <row r="3" spans="1:4">
      <c r="A3" s="61"/>
      <c r="B3" s="61"/>
      <c r="C3" s="61"/>
      <c r="D3" s="61"/>
    </row>
    <row r="4" spans="1:4">
      <c r="A4" s="61"/>
      <c r="B4" s="61"/>
      <c r="C4" s="61"/>
      <c r="D4" s="61"/>
    </row>
    <row r="5" spans="1:4">
      <c r="A5" s="61"/>
      <c r="B5" s="61"/>
      <c r="C5" s="61"/>
      <c r="D5" s="61"/>
    </row>
    <row r="6" spans="1:4">
      <c r="A6" s="61"/>
      <c r="B6" s="61"/>
      <c r="C6" s="61"/>
      <c r="D6" s="61"/>
    </row>
    <row r="7" spans="1:4" ht="15.75">
      <c r="A7" s="110" t="s">
        <v>42</v>
      </c>
      <c r="B7" s="108"/>
      <c r="C7" s="108"/>
      <c r="D7" s="109"/>
    </row>
    <row r="8" spans="1:4" s="85" customFormat="1" ht="15.75">
      <c r="A8" s="110" t="s">
        <v>134</v>
      </c>
      <c r="B8" s="108"/>
      <c r="C8" s="108"/>
      <c r="D8" s="109"/>
    </row>
    <row r="9" spans="1:4" ht="16.5" thickBot="1">
      <c r="A9" s="104" t="s">
        <v>108</v>
      </c>
      <c r="B9" s="105"/>
      <c r="C9" s="105"/>
      <c r="D9" s="106"/>
    </row>
    <row r="10" spans="1:4" ht="15.75">
      <c r="A10" s="4"/>
      <c r="B10" s="5"/>
      <c r="C10" s="5"/>
      <c r="D10" s="6"/>
    </row>
    <row r="11" spans="1:4" ht="15.75">
      <c r="A11" s="7" t="s">
        <v>43</v>
      </c>
      <c r="B11" s="5"/>
      <c r="C11" s="5"/>
      <c r="D11" s="6"/>
    </row>
    <row r="12" spans="1:4" ht="15.75">
      <c r="A12" s="7" t="s">
        <v>54</v>
      </c>
      <c r="B12" s="8"/>
      <c r="C12" s="8">
        <f>+B13+B14</f>
        <v>2513656</v>
      </c>
      <c r="D12" s="9"/>
    </row>
    <row r="13" spans="1:4" ht="15.75">
      <c r="A13" s="4" t="s">
        <v>55</v>
      </c>
      <c r="B13" s="8">
        <v>2506556</v>
      </c>
      <c r="C13" s="8"/>
      <c r="D13" s="9"/>
    </row>
    <row r="14" spans="1:4" s="85" customFormat="1" ht="15.75">
      <c r="A14" s="4" t="s">
        <v>109</v>
      </c>
      <c r="B14" s="8">
        <v>7100</v>
      </c>
      <c r="C14" s="8"/>
      <c r="D14" s="9"/>
    </row>
    <row r="15" spans="1:4" ht="15.75">
      <c r="A15" s="7" t="s">
        <v>56</v>
      </c>
      <c r="B15" s="8"/>
      <c r="C15" s="8">
        <f>+B16+B17+B18</f>
        <v>4359016</v>
      </c>
      <c r="D15" s="9"/>
    </row>
    <row r="16" spans="1:4" ht="15.75">
      <c r="A16" s="4" t="s">
        <v>57</v>
      </c>
      <c r="B16" s="63">
        <v>777464</v>
      </c>
      <c r="C16" s="8"/>
      <c r="D16" s="9"/>
    </row>
    <row r="17" spans="1:7" ht="15.75">
      <c r="A17" s="4" t="s">
        <v>58</v>
      </c>
      <c r="B17" s="8">
        <v>2399531</v>
      </c>
      <c r="C17" s="8"/>
      <c r="D17" s="9"/>
    </row>
    <row r="18" spans="1:7" ht="15.75">
      <c r="A18" s="51" t="s">
        <v>104</v>
      </c>
      <c r="B18" s="52">
        <v>1182021</v>
      </c>
    </row>
    <row r="19" spans="1:7" ht="15.75">
      <c r="A19" s="7" t="s">
        <v>44</v>
      </c>
      <c r="B19" s="8"/>
      <c r="C19" s="8">
        <f>+B20+B21+B22+B23</f>
        <v>349550</v>
      </c>
      <c r="D19" s="9"/>
    </row>
    <row r="20" spans="1:7" ht="15.75">
      <c r="A20" s="4" t="s">
        <v>59</v>
      </c>
      <c r="B20" s="8">
        <v>18223</v>
      </c>
      <c r="C20" s="5"/>
      <c r="D20" s="9"/>
    </row>
    <row r="21" spans="1:7" ht="15.75">
      <c r="A21" s="4" t="s">
        <v>60</v>
      </c>
      <c r="B21" s="8">
        <v>370925</v>
      </c>
      <c r="C21" s="8"/>
      <c r="D21" s="9"/>
    </row>
    <row r="22" spans="1:7" ht="15.75">
      <c r="A22" s="4" t="s">
        <v>80</v>
      </c>
      <c r="B22" s="8">
        <v>2</v>
      </c>
      <c r="C22" s="8"/>
      <c r="D22" s="9"/>
    </row>
    <row r="23" spans="1:7" ht="15.75">
      <c r="A23" s="4" t="s">
        <v>64</v>
      </c>
      <c r="B23" s="8">
        <v>-39600</v>
      </c>
      <c r="C23" s="8"/>
      <c r="D23" s="9"/>
    </row>
    <row r="24" spans="1:7" ht="16.5" thickBot="1">
      <c r="A24" s="7" t="s">
        <v>49</v>
      </c>
      <c r="B24" s="5"/>
      <c r="C24" s="8"/>
      <c r="D24" s="10">
        <f>+C19+C15+C12</f>
        <v>7222222</v>
      </c>
      <c r="G24" s="1"/>
    </row>
    <row r="25" spans="1:7" ht="16.5" thickTop="1">
      <c r="A25" s="4"/>
      <c r="B25" s="11"/>
      <c r="C25" s="11"/>
      <c r="D25" s="6"/>
    </row>
    <row r="26" spans="1:7" ht="15.75">
      <c r="A26" s="7" t="s">
        <v>45</v>
      </c>
      <c r="B26" s="8"/>
      <c r="C26" s="8"/>
      <c r="D26" s="9"/>
    </row>
    <row r="27" spans="1:7" ht="15.75">
      <c r="A27" s="7" t="s">
        <v>46</v>
      </c>
      <c r="B27" s="8"/>
      <c r="C27" s="8"/>
      <c r="D27" s="9">
        <f>+C28+C32</f>
        <v>1109290</v>
      </c>
    </row>
    <row r="28" spans="1:7" ht="15.75">
      <c r="A28" s="7" t="s">
        <v>48</v>
      </c>
      <c r="B28" s="8"/>
      <c r="C28" s="8">
        <f>+B29+B30+B31</f>
        <v>834675</v>
      </c>
      <c r="D28" s="6"/>
    </row>
    <row r="29" spans="1:7" ht="15.75">
      <c r="A29" s="4" t="s">
        <v>81</v>
      </c>
      <c r="B29" s="8">
        <v>672714</v>
      </c>
      <c r="C29" s="5"/>
      <c r="D29" s="9"/>
    </row>
    <row r="30" spans="1:7" ht="15.75">
      <c r="A30" s="4" t="s">
        <v>92</v>
      </c>
      <c r="B30" s="8">
        <f>135173</f>
        <v>135173</v>
      </c>
      <c r="C30" s="8"/>
      <c r="D30" s="9"/>
    </row>
    <row r="31" spans="1:7" ht="15.75">
      <c r="A31" s="4" t="s">
        <v>82</v>
      </c>
      <c r="B31" s="8">
        <v>26788</v>
      </c>
      <c r="C31" s="8"/>
      <c r="D31" s="9"/>
    </row>
    <row r="32" spans="1:7" ht="15.75">
      <c r="A32" s="7" t="s">
        <v>47</v>
      </c>
      <c r="B32" s="5"/>
      <c r="C32" s="8">
        <f>+B33+B34+B35+B36+B37+B38+B39+B40</f>
        <v>274615</v>
      </c>
      <c r="D32" s="9"/>
    </row>
    <row r="33" spans="1:7" ht="15.75">
      <c r="A33" s="4" t="s">
        <v>83</v>
      </c>
      <c r="B33" s="8">
        <v>218275</v>
      </c>
      <c r="C33" s="5"/>
      <c r="D33" s="9"/>
    </row>
    <row r="34" spans="1:7" ht="15.75">
      <c r="A34" s="4" t="s">
        <v>84</v>
      </c>
      <c r="B34" s="8">
        <v>17921</v>
      </c>
      <c r="C34" s="8"/>
      <c r="D34" s="9"/>
    </row>
    <row r="35" spans="1:7" ht="15.75">
      <c r="A35" s="4" t="s">
        <v>85</v>
      </c>
      <c r="B35" s="8">
        <v>12694</v>
      </c>
      <c r="C35" s="8"/>
      <c r="D35" s="9"/>
    </row>
    <row r="36" spans="1:7" ht="15.75">
      <c r="A36" s="4" t="s">
        <v>87</v>
      </c>
      <c r="B36" s="8">
        <v>4161</v>
      </c>
      <c r="C36" s="8"/>
      <c r="D36" s="9"/>
    </row>
    <row r="37" spans="1:7" ht="15.75">
      <c r="A37" s="4" t="s">
        <v>93</v>
      </c>
      <c r="B37" s="8">
        <v>2650</v>
      </c>
      <c r="C37" s="8"/>
      <c r="D37" s="9"/>
    </row>
    <row r="38" spans="1:7" ht="15.75">
      <c r="A38" s="4" t="s">
        <v>86</v>
      </c>
      <c r="B38" s="8">
        <v>6909</v>
      </c>
      <c r="C38" s="8"/>
      <c r="D38" s="9"/>
    </row>
    <row r="39" spans="1:7" ht="15.75">
      <c r="A39" s="4" t="s">
        <v>88</v>
      </c>
      <c r="B39" s="8">
        <v>8005</v>
      </c>
      <c r="C39" s="8"/>
      <c r="D39" s="9"/>
    </row>
    <row r="40" spans="1:7" ht="15.75">
      <c r="A40" s="4" t="s">
        <v>89</v>
      </c>
      <c r="B40" s="8">
        <v>4000</v>
      </c>
      <c r="C40" s="8"/>
      <c r="D40" s="9"/>
    </row>
    <row r="41" spans="1:7" ht="15.75">
      <c r="A41" s="7" t="s">
        <v>51</v>
      </c>
      <c r="B41" s="5"/>
      <c r="C41" s="8">
        <f>+B42</f>
        <v>39133</v>
      </c>
      <c r="D41" s="9">
        <f>+B42+B43</f>
        <v>39133</v>
      </c>
    </row>
    <row r="42" spans="1:7" ht="15.75">
      <c r="A42" s="4" t="s">
        <v>90</v>
      </c>
      <c r="B42" s="8">
        <v>39133</v>
      </c>
      <c r="C42" s="8"/>
      <c r="D42" s="6"/>
    </row>
    <row r="43" spans="1:7" ht="15.75">
      <c r="A43" s="4" t="s">
        <v>91</v>
      </c>
      <c r="B43" s="8">
        <v>0</v>
      </c>
      <c r="C43" s="8"/>
      <c r="D43" s="9">
        <f>+B47</f>
        <v>0</v>
      </c>
      <c r="G43" s="1"/>
    </row>
    <row r="44" spans="1:7" s="85" customFormat="1" ht="15.75">
      <c r="A44" s="7" t="s">
        <v>110</v>
      </c>
      <c r="B44" s="8"/>
      <c r="C44" s="8">
        <f>+B46</f>
        <v>127676</v>
      </c>
      <c r="D44" s="9">
        <f>+C44</f>
        <v>127676</v>
      </c>
      <c r="G44" s="1"/>
    </row>
    <row r="45" spans="1:7" s="85" customFormat="1" ht="15.75">
      <c r="A45" s="4" t="s">
        <v>111</v>
      </c>
      <c r="B45" s="8"/>
      <c r="C45" s="8"/>
      <c r="D45" s="9"/>
      <c r="G45" s="1"/>
    </row>
    <row r="46" spans="1:7" ht="15.75">
      <c r="A46" s="4" t="s">
        <v>112</v>
      </c>
      <c r="B46" s="8">
        <v>127676</v>
      </c>
      <c r="C46" s="8"/>
      <c r="D46" s="9"/>
    </row>
    <row r="47" spans="1:7" ht="15.75">
      <c r="A47" s="7" t="s">
        <v>50</v>
      </c>
      <c r="B47" s="8"/>
      <c r="C47" s="8"/>
      <c r="D47" s="98">
        <f>+D44+D41+D27</f>
        <v>1276099</v>
      </c>
      <c r="G47" s="99"/>
    </row>
    <row r="48" spans="1:7" ht="15.75">
      <c r="A48" s="4"/>
      <c r="B48" s="5"/>
      <c r="C48" s="8"/>
      <c r="D48" s="12"/>
    </row>
    <row r="49" spans="1:4" ht="16.5" thickBot="1">
      <c r="A49" s="7" t="s">
        <v>34</v>
      </c>
      <c r="B49" s="8"/>
      <c r="C49" s="8"/>
      <c r="D49" s="10">
        <f>+D24-D47</f>
        <v>5946123</v>
      </c>
    </row>
    <row r="50" spans="1:4" ht="17.25" thickTop="1" thickBot="1">
      <c r="A50" s="33"/>
      <c r="B50" s="34"/>
      <c r="C50" s="35"/>
      <c r="D50" s="36"/>
    </row>
    <row r="51" spans="1:4" ht="15.75">
      <c r="A51" s="65" t="s">
        <v>53</v>
      </c>
      <c r="B51" s="3"/>
      <c r="C51" s="107" t="s">
        <v>52</v>
      </c>
      <c r="D51" s="111"/>
    </row>
    <row r="52" spans="1:4" ht="15.75">
      <c r="A52" s="65" t="s">
        <v>39</v>
      </c>
      <c r="B52" s="3"/>
      <c r="C52" s="108" t="s">
        <v>40</v>
      </c>
      <c r="D52" s="109"/>
    </row>
    <row r="53" spans="1:4" ht="16.5" thickBot="1">
      <c r="A53" s="13"/>
      <c r="B53" s="14"/>
      <c r="C53" s="105" t="s">
        <v>41</v>
      </c>
      <c r="D53" s="106"/>
    </row>
    <row r="54" spans="1:4">
      <c r="A54" s="61"/>
      <c r="B54" s="61"/>
      <c r="C54" s="61"/>
      <c r="D54" s="61"/>
    </row>
  </sheetData>
  <mergeCells count="6">
    <mergeCell ref="C52:D52"/>
    <mergeCell ref="C53:D53"/>
    <mergeCell ref="A7:D7"/>
    <mergeCell ref="A9:D9"/>
    <mergeCell ref="C51:D51"/>
    <mergeCell ref="A8:D8"/>
  </mergeCells>
  <printOptions horizontalCentered="1"/>
  <pageMargins left="0.70866141732283505" right="0.70866141732283505" top="0.39" bottom="0.25" header="0.15748031496063" footer="0.31496062992126"/>
  <pageSetup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9"/>
  <sheetViews>
    <sheetView view="pageBreakPreview" zoomScaleNormal="100" zoomScaleSheetLayoutView="100" workbookViewId="0">
      <selection activeCell="D22" sqref="D22"/>
    </sheetView>
  </sheetViews>
  <sheetFormatPr baseColWidth="10" defaultRowHeight="15"/>
  <cols>
    <col min="1" max="1" width="11.42578125" customWidth="1"/>
    <col min="2" max="2" width="19.140625" customWidth="1"/>
    <col min="3" max="3" width="21.140625" customWidth="1"/>
    <col min="4" max="4" width="21.85546875" customWidth="1"/>
  </cols>
  <sheetData>
    <row r="1" spans="1:7" ht="18.75">
      <c r="A1" s="112" t="s">
        <v>72</v>
      </c>
      <c r="B1" s="113"/>
      <c r="C1" s="113"/>
      <c r="D1" s="114"/>
    </row>
    <row r="2" spans="1:7" ht="18.75">
      <c r="A2" s="118" t="s">
        <v>16</v>
      </c>
      <c r="B2" s="119"/>
      <c r="C2" s="119"/>
      <c r="D2" s="120"/>
    </row>
    <row r="3" spans="1:7" ht="19.5" thickBot="1">
      <c r="A3" s="115" t="s">
        <v>114</v>
      </c>
      <c r="B3" s="116"/>
      <c r="C3" s="116"/>
      <c r="D3" s="117"/>
    </row>
    <row r="4" spans="1:7" s="60" customFormat="1" ht="18.75">
      <c r="A4" s="73"/>
      <c r="B4" s="74"/>
      <c r="C4" s="74"/>
      <c r="D4" s="75"/>
    </row>
    <row r="5" spans="1:7" s="60" customFormat="1"/>
    <row r="6" spans="1:7" s="60" customFormat="1">
      <c r="A6" s="22" t="s">
        <v>115</v>
      </c>
      <c r="B6" s="25"/>
      <c r="C6" s="23"/>
      <c r="D6" s="24"/>
    </row>
    <row r="7" spans="1:7" s="60" customFormat="1">
      <c r="A7" s="22" t="s">
        <v>116</v>
      </c>
      <c r="B7" s="25"/>
      <c r="C7" s="102">
        <v>7597730</v>
      </c>
      <c r="D7" s="24"/>
    </row>
    <row r="8" spans="1:7">
      <c r="A8" s="22" t="s">
        <v>74</v>
      </c>
      <c r="B8" s="25"/>
      <c r="C8" s="23"/>
      <c r="D8" s="70">
        <f>+C7</f>
        <v>7597730</v>
      </c>
      <c r="G8" s="1"/>
    </row>
    <row r="9" spans="1:7">
      <c r="A9" s="22"/>
      <c r="B9" s="25"/>
      <c r="C9" s="23"/>
      <c r="D9" s="24"/>
    </row>
    <row r="10" spans="1:7">
      <c r="A10" s="22" t="s">
        <v>63</v>
      </c>
      <c r="B10" s="23"/>
      <c r="C10" s="28" t="s">
        <v>73</v>
      </c>
      <c r="D10" s="24"/>
    </row>
    <row r="11" spans="1:7">
      <c r="A11" s="26" t="s">
        <v>66</v>
      </c>
      <c r="B11" s="23"/>
      <c r="C11" s="27">
        <v>296026</v>
      </c>
      <c r="D11" s="29"/>
    </row>
    <row r="12" spans="1:7">
      <c r="A12" s="26" t="s">
        <v>67</v>
      </c>
      <c r="B12" s="23"/>
      <c r="C12" s="27">
        <v>268501</v>
      </c>
      <c r="D12" s="29"/>
    </row>
    <row r="13" spans="1:7">
      <c r="A13" s="26" t="s">
        <v>68</v>
      </c>
      <c r="B13" s="23"/>
      <c r="C13" s="27">
        <v>310296</v>
      </c>
      <c r="D13" s="29"/>
    </row>
    <row r="14" spans="1:7">
      <c r="A14" s="26" t="s">
        <v>69</v>
      </c>
      <c r="B14" s="23"/>
      <c r="C14" s="27">
        <v>405099</v>
      </c>
      <c r="D14" s="29"/>
    </row>
    <row r="15" spans="1:7">
      <c r="A15" s="26" t="s">
        <v>70</v>
      </c>
      <c r="B15" s="23"/>
      <c r="C15" s="27">
        <v>232722</v>
      </c>
      <c r="D15" s="29"/>
    </row>
    <row r="16" spans="1:7">
      <c r="A16" s="26" t="s">
        <v>71</v>
      </c>
      <c r="B16" s="23"/>
      <c r="C16" s="27">
        <v>813046</v>
      </c>
      <c r="D16" s="29"/>
    </row>
    <row r="17" spans="1:8">
      <c r="A17" s="22" t="s">
        <v>74</v>
      </c>
      <c r="B17" s="23"/>
      <c r="C17" s="27"/>
      <c r="D17" s="71">
        <f>SUM(C11:C16)</f>
        <v>2325690</v>
      </c>
    </row>
    <row r="18" spans="1:8" s="76" customFormat="1">
      <c r="A18" s="22"/>
      <c r="B18" s="23"/>
      <c r="C18" s="27"/>
      <c r="D18" s="71"/>
    </row>
    <row r="19" spans="1:8">
      <c r="A19" s="22" t="s">
        <v>63</v>
      </c>
      <c r="B19" s="23"/>
      <c r="C19" s="23"/>
      <c r="D19" s="71">
        <f>+C20</f>
        <v>11644000</v>
      </c>
      <c r="H19" s="1"/>
    </row>
    <row r="20" spans="1:8" s="60" customFormat="1">
      <c r="A20" s="26" t="s">
        <v>117</v>
      </c>
      <c r="B20" s="23"/>
      <c r="C20" s="101">
        <v>11644000</v>
      </c>
      <c r="D20" s="24"/>
      <c r="H20" s="1"/>
    </row>
    <row r="21" spans="1:8" s="85" customFormat="1">
      <c r="A21" s="26"/>
      <c r="B21" s="23"/>
      <c r="C21" s="23"/>
      <c r="D21" s="24"/>
      <c r="H21" s="1"/>
    </row>
    <row r="22" spans="1:8" s="60" customFormat="1">
      <c r="A22" s="22" t="s">
        <v>105</v>
      </c>
      <c r="B22" s="23"/>
      <c r="C22" s="23"/>
      <c r="D22" s="70">
        <f>+C23+C24</f>
        <v>15605751</v>
      </c>
      <c r="H22" s="1"/>
    </row>
    <row r="23" spans="1:8" s="60" customFormat="1">
      <c r="A23" s="26" t="s">
        <v>106</v>
      </c>
      <c r="B23" s="16"/>
      <c r="C23" s="79">
        <v>12257674</v>
      </c>
      <c r="D23" s="17"/>
      <c r="H23" s="1"/>
    </row>
    <row r="24" spans="1:8" s="60" customFormat="1">
      <c r="A24" s="26" t="s">
        <v>94</v>
      </c>
      <c r="B24" s="23"/>
      <c r="C24" s="27">
        <v>3348077</v>
      </c>
      <c r="D24" s="24"/>
      <c r="H24" s="1"/>
    </row>
    <row r="25" spans="1:8" s="60" customFormat="1">
      <c r="A25" s="26"/>
      <c r="B25" s="23"/>
      <c r="C25" s="27"/>
      <c r="D25" s="17"/>
      <c r="H25" s="1"/>
    </row>
    <row r="26" spans="1:8" s="60" customFormat="1" ht="15.75" thickBot="1">
      <c r="A26" s="30"/>
      <c r="B26" s="31"/>
      <c r="C26" s="32"/>
      <c r="D26" s="72"/>
      <c r="E26"/>
      <c r="F26"/>
      <c r="G26"/>
      <c r="H26" s="1"/>
    </row>
    <row r="27" spans="1:8">
      <c r="A27" s="21"/>
      <c r="B27" s="21"/>
      <c r="H27" s="1"/>
    </row>
    <row r="29" spans="1:8">
      <c r="A29" s="61"/>
      <c r="B29" s="61"/>
      <c r="C29" s="61"/>
      <c r="D29" s="61"/>
      <c r="E29" s="61"/>
      <c r="F29" s="61"/>
      <c r="G29" s="61"/>
    </row>
    <row r="31" spans="1:8">
      <c r="A31" s="61"/>
      <c r="B31" s="61"/>
      <c r="C31" s="61"/>
      <c r="D31" s="61"/>
      <c r="E31" s="61"/>
      <c r="F31" s="61"/>
      <c r="G31" s="61"/>
    </row>
    <row r="32" spans="1:8" s="61" customFormat="1">
      <c r="A32"/>
      <c r="B32"/>
      <c r="C32"/>
      <c r="D32"/>
      <c r="E32"/>
      <c r="F32"/>
      <c r="G32"/>
    </row>
    <row r="34" spans="1:7" s="61" customFormat="1"/>
    <row r="35" spans="1:7">
      <c r="A35" s="61"/>
      <c r="B35" s="61"/>
      <c r="C35" s="61"/>
      <c r="D35" s="61"/>
      <c r="E35" s="61"/>
      <c r="F35" s="61"/>
      <c r="G35" s="61"/>
    </row>
    <row r="36" spans="1:7">
      <c r="A36" s="61"/>
      <c r="B36" s="61"/>
      <c r="C36" s="61"/>
    </row>
    <row r="37" spans="1:7" s="61" customFormat="1"/>
    <row r="38" spans="1:7" s="61" customFormat="1"/>
    <row r="39" spans="1:7">
      <c r="A39" s="61"/>
      <c r="B39" s="61"/>
      <c r="C39" s="61"/>
      <c r="D39" s="61"/>
      <c r="E39" s="61"/>
      <c r="F39" s="61"/>
      <c r="G39" s="61"/>
    </row>
    <row r="40" spans="1:7" s="61" customFormat="1"/>
    <row r="41" spans="1:7" s="61" customFormat="1"/>
    <row r="42" spans="1:7" s="61" customFormat="1">
      <c r="A42"/>
      <c r="B42"/>
      <c r="C42"/>
    </row>
    <row r="43" spans="1:7" s="61" customFormat="1"/>
    <row r="44" spans="1:7" s="61" customFormat="1"/>
    <row r="45" spans="1:7" s="61" customFormat="1"/>
    <row r="46" spans="1:7" s="61" customFormat="1"/>
    <row r="47" spans="1:7" s="61" customFormat="1">
      <c r="D47"/>
      <c r="E47"/>
      <c r="F47"/>
      <c r="G47"/>
    </row>
    <row r="48" spans="1:7" s="61" customFormat="1">
      <c r="D48"/>
      <c r="E48"/>
      <c r="F48"/>
      <c r="G48"/>
    </row>
    <row r="49" spans="1:7" s="61" customFormat="1"/>
    <row r="50" spans="1:7">
      <c r="A50" s="61"/>
      <c r="B50" s="61"/>
      <c r="C50" s="61"/>
      <c r="D50" s="61"/>
      <c r="E50" s="61"/>
      <c r="F50" s="61"/>
      <c r="G50" s="61"/>
    </row>
    <row r="52" spans="1:7" s="61" customFormat="1">
      <c r="A52"/>
      <c r="B52"/>
      <c r="C52"/>
      <c r="D52"/>
      <c r="E52"/>
      <c r="F52"/>
      <c r="G52"/>
    </row>
    <row r="53" spans="1:7" s="61" customFormat="1">
      <c r="A53"/>
      <c r="B53"/>
      <c r="C53"/>
      <c r="D53"/>
      <c r="E53"/>
      <c r="F53"/>
      <c r="G53"/>
    </row>
    <row r="59" spans="1:7">
      <c r="B59" s="63"/>
      <c r="C59" s="63"/>
    </row>
  </sheetData>
  <mergeCells count="3">
    <mergeCell ref="A1:D1"/>
    <mergeCell ref="A3:D3"/>
    <mergeCell ref="A2:D2"/>
  </mergeCells>
  <pageMargins left="1.9" right="0.7" top="1.34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9"/>
  <sheetViews>
    <sheetView tabSelected="1" view="pageBreakPreview" zoomScale="90" zoomScaleNormal="100" zoomScaleSheetLayoutView="90" workbookViewId="0">
      <selection activeCell="I30" sqref="I30"/>
    </sheetView>
  </sheetViews>
  <sheetFormatPr baseColWidth="10" defaultRowHeight="15"/>
  <cols>
    <col min="2" max="2" width="30.5703125" customWidth="1"/>
    <col min="3" max="3" width="16.7109375" customWidth="1"/>
    <col min="4" max="4" width="18" customWidth="1"/>
    <col min="7" max="7" width="23.42578125" customWidth="1"/>
  </cols>
  <sheetData>
    <row r="1" spans="1:15" ht="18.75">
      <c r="A1" s="112" t="s">
        <v>72</v>
      </c>
      <c r="B1" s="113"/>
      <c r="C1" s="113"/>
      <c r="D1" s="114"/>
    </row>
    <row r="2" spans="1:15" ht="18.75">
      <c r="A2" s="118" t="s">
        <v>19</v>
      </c>
      <c r="B2" s="119"/>
      <c r="C2" s="119"/>
      <c r="D2" s="120"/>
    </row>
    <row r="3" spans="1:15" ht="18.75">
      <c r="A3" s="118" t="s">
        <v>118</v>
      </c>
      <c r="B3" s="119"/>
      <c r="C3" s="119"/>
      <c r="D3" s="120"/>
    </row>
    <row r="4" spans="1:15" ht="19.5" thickBot="1">
      <c r="A4" s="89"/>
      <c r="B4" s="90"/>
      <c r="C4" s="91"/>
      <c r="D4" s="92"/>
    </row>
    <row r="5" spans="1:15">
      <c r="A5" s="93"/>
      <c r="B5" s="94"/>
      <c r="C5" s="94"/>
      <c r="D5" s="95"/>
    </row>
    <row r="6" spans="1:15">
      <c r="A6" s="39" t="s">
        <v>77</v>
      </c>
      <c r="B6" s="16"/>
      <c r="C6" s="16"/>
      <c r="D6" s="17"/>
    </row>
    <row r="7" spans="1:15">
      <c r="A7" s="39" t="s">
        <v>78</v>
      </c>
      <c r="B7" s="16"/>
      <c r="C7" s="16"/>
      <c r="D7" s="17"/>
      <c r="M7" s="61"/>
      <c r="O7" s="61"/>
    </row>
    <row r="8" spans="1:15">
      <c r="A8" s="39" t="s">
        <v>75</v>
      </c>
      <c r="B8" s="40"/>
      <c r="C8" s="41" t="s">
        <v>73</v>
      </c>
      <c r="D8" s="17"/>
    </row>
    <row r="9" spans="1:15">
      <c r="A9" s="26" t="s">
        <v>79</v>
      </c>
      <c r="B9" s="23"/>
      <c r="C9" s="27">
        <v>10466</v>
      </c>
      <c r="D9" s="24"/>
      <c r="F9" s="61"/>
      <c r="M9" s="61"/>
    </row>
    <row r="10" spans="1:15" s="85" customFormat="1">
      <c r="A10" s="26" t="s">
        <v>119</v>
      </c>
      <c r="B10" s="23"/>
      <c r="C10" s="27">
        <v>228819</v>
      </c>
      <c r="D10" s="24"/>
    </row>
    <row r="11" spans="1:15" s="85" customFormat="1">
      <c r="A11" s="26" t="s">
        <v>120</v>
      </c>
      <c r="B11" s="23"/>
      <c r="C11" s="27">
        <v>228819</v>
      </c>
      <c r="D11" s="24"/>
    </row>
    <row r="12" spans="1:15" s="85" customFormat="1">
      <c r="A12" s="26" t="s">
        <v>121</v>
      </c>
      <c r="B12" s="23"/>
      <c r="C12" s="27">
        <v>228819</v>
      </c>
      <c r="D12" s="24"/>
    </row>
    <row r="13" spans="1:15" s="85" customFormat="1">
      <c r="A13" s="26" t="s">
        <v>122</v>
      </c>
      <c r="B13" s="23"/>
      <c r="C13" s="27">
        <v>228819</v>
      </c>
      <c r="D13" s="24"/>
    </row>
    <row r="14" spans="1:15" s="85" customFormat="1">
      <c r="A14" s="26" t="s">
        <v>123</v>
      </c>
      <c r="B14" s="23"/>
      <c r="C14" s="27">
        <v>228819</v>
      </c>
      <c r="D14" s="24"/>
    </row>
    <row r="15" spans="1:15" s="85" customFormat="1">
      <c r="A15" s="26" t="s">
        <v>124</v>
      </c>
      <c r="B15" s="23"/>
      <c r="C15" s="27">
        <v>228819</v>
      </c>
      <c r="D15" s="24"/>
    </row>
    <row r="16" spans="1:15" s="85" customFormat="1">
      <c r="A16" s="26" t="s">
        <v>125</v>
      </c>
      <c r="B16" s="23"/>
      <c r="C16" s="27">
        <v>228819</v>
      </c>
      <c r="D16" s="24"/>
    </row>
    <row r="17" spans="1:7" s="85" customFormat="1">
      <c r="A17" s="26" t="s">
        <v>126</v>
      </c>
      <c r="B17" s="23"/>
      <c r="C17" s="27">
        <v>228819</v>
      </c>
      <c r="D17" s="24"/>
    </row>
    <row r="18" spans="1:7" s="85" customFormat="1">
      <c r="A18" s="26" t="s">
        <v>127</v>
      </c>
      <c r="B18" s="23"/>
      <c r="C18" s="27">
        <v>799225</v>
      </c>
      <c r="D18" s="24"/>
    </row>
    <row r="19" spans="1:7" s="85" customFormat="1">
      <c r="A19" s="26" t="s">
        <v>128</v>
      </c>
      <c r="B19" s="23"/>
      <c r="C19" s="27">
        <v>183833</v>
      </c>
      <c r="D19" s="24"/>
    </row>
    <row r="20" spans="1:7" s="85" customFormat="1">
      <c r="A20" s="26" t="s">
        <v>129</v>
      </c>
      <c r="B20" s="23"/>
      <c r="C20" s="27">
        <v>160383</v>
      </c>
      <c r="D20" s="24"/>
    </row>
    <row r="21" spans="1:7" s="67" customFormat="1">
      <c r="A21" s="22" t="s">
        <v>74</v>
      </c>
      <c r="B21" s="23"/>
      <c r="C21" s="27"/>
      <c r="D21" s="70">
        <f>+C9+C10+C11+C12+C13+C14+C15+C16+C17+C18+C19+C20</f>
        <v>2984459</v>
      </c>
      <c r="E21"/>
      <c r="F21"/>
      <c r="G21"/>
    </row>
    <row r="22" spans="1:7">
      <c r="A22" s="15"/>
      <c r="B22" s="16"/>
      <c r="C22" s="79"/>
      <c r="D22" s="17"/>
    </row>
    <row r="23" spans="1:7">
      <c r="A23" s="39" t="s">
        <v>22</v>
      </c>
      <c r="B23" s="16"/>
      <c r="C23" s="79"/>
      <c r="D23" s="17"/>
    </row>
    <row r="24" spans="1:7">
      <c r="A24" s="87" t="s">
        <v>24</v>
      </c>
      <c r="B24" s="79"/>
      <c r="C24" s="16"/>
      <c r="D24" s="96">
        <f>+C25+C26+C27</f>
        <v>254519</v>
      </c>
    </row>
    <row r="25" spans="1:7" s="85" customFormat="1">
      <c r="A25" s="86" t="s">
        <v>130</v>
      </c>
      <c r="B25" s="69"/>
      <c r="C25" s="97">
        <v>50112</v>
      </c>
      <c r="D25" s="96"/>
    </row>
    <row r="26" spans="1:7" s="76" customFormat="1">
      <c r="A26" s="103" t="s">
        <v>76</v>
      </c>
      <c r="B26" s="79"/>
      <c r="C26" s="64">
        <v>20515</v>
      </c>
      <c r="D26" s="19"/>
    </row>
    <row r="27" spans="1:7" s="76" customFormat="1">
      <c r="A27" s="103" t="s">
        <v>131</v>
      </c>
      <c r="B27" s="79"/>
      <c r="C27" s="64">
        <v>183892</v>
      </c>
      <c r="D27" s="19"/>
    </row>
    <row r="28" spans="1:7" s="76" customFormat="1">
      <c r="A28" s="15"/>
      <c r="B28" s="16"/>
      <c r="C28" s="97"/>
      <c r="D28" s="17"/>
    </row>
    <row r="29" spans="1:7">
      <c r="A29" s="39" t="s">
        <v>23</v>
      </c>
      <c r="B29" s="40"/>
      <c r="C29" s="69">
        <v>5157</v>
      </c>
      <c r="D29" s="68"/>
      <c r="E29" s="67"/>
      <c r="F29" s="67"/>
    </row>
    <row r="30" spans="1:7" s="67" customFormat="1">
      <c r="A30" s="39"/>
      <c r="B30" s="40"/>
      <c r="C30" s="16"/>
      <c r="D30" s="17"/>
      <c r="E30"/>
      <c r="F30"/>
      <c r="G30" s="61"/>
    </row>
    <row r="31" spans="1:7" s="61" customFormat="1">
      <c r="A31" s="39" t="s">
        <v>27</v>
      </c>
      <c r="B31" s="40"/>
      <c r="C31" s="16"/>
      <c r="D31" s="17"/>
    </row>
    <row r="32" spans="1:7" s="61" customFormat="1">
      <c r="A32" s="42" t="s">
        <v>95</v>
      </c>
      <c r="B32" s="40"/>
      <c r="C32" s="69">
        <v>7356</v>
      </c>
      <c r="D32" s="17"/>
      <c r="G32"/>
    </row>
    <row r="33" spans="1:7">
      <c r="A33" s="42"/>
      <c r="B33" s="40"/>
      <c r="C33" s="79"/>
      <c r="D33" s="17"/>
      <c r="E33" s="67"/>
      <c r="F33" s="67"/>
      <c r="G33" s="67"/>
    </row>
    <row r="34" spans="1:7">
      <c r="A34" s="39" t="s">
        <v>30</v>
      </c>
      <c r="B34" s="40"/>
      <c r="C34" s="79"/>
      <c r="D34" s="17"/>
      <c r="E34" s="67"/>
      <c r="F34" s="67"/>
      <c r="G34" s="67"/>
    </row>
    <row r="35" spans="1:7" s="67" customFormat="1">
      <c r="A35" s="15" t="s">
        <v>32</v>
      </c>
      <c r="B35" s="40"/>
      <c r="C35" s="69">
        <v>99655</v>
      </c>
      <c r="D35" s="17"/>
      <c r="G35"/>
    </row>
    <row r="36" spans="1:7" s="67" customFormat="1" ht="15.75" thickBot="1">
      <c r="A36" s="37"/>
      <c r="B36" s="38"/>
      <c r="C36" s="18"/>
      <c r="D36" s="20"/>
      <c r="E36"/>
      <c r="F36"/>
      <c r="G36"/>
    </row>
    <row r="37" spans="1:7">
      <c r="A37" s="21"/>
      <c r="B37" s="21"/>
      <c r="D37" s="1"/>
    </row>
    <row r="38" spans="1:7">
      <c r="A38" s="21"/>
      <c r="B38" s="21"/>
    </row>
    <row r="39" spans="1:7">
      <c r="A39" s="21"/>
      <c r="B39" s="21"/>
    </row>
  </sheetData>
  <mergeCells count="3">
    <mergeCell ref="A1:D1"/>
    <mergeCell ref="A3:D3"/>
    <mergeCell ref="A2:D2"/>
  </mergeCells>
  <pageMargins left="1.41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</vt:lpstr>
      <vt:lpstr>P Y G</vt:lpstr>
      <vt:lpstr>ANEXOS ACTIVO</vt:lpstr>
      <vt:lpstr>ANEXOS PASIVO</vt:lpstr>
      <vt:lpstr>'ANEXOS ACTIVO'!Área_de_impresión</vt:lpstr>
      <vt:lpstr>'ANEXOS PASIVO'!Área_de_impresión</vt:lpstr>
      <vt:lpstr>BALANCE!Área_de_impresión</vt:lpstr>
      <vt:lpstr>'P Y G'!Área_de_impresión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Stella</cp:lastModifiedBy>
  <cp:lastPrinted>2015-10-20T16:01:16Z</cp:lastPrinted>
  <dcterms:created xsi:type="dcterms:W3CDTF">2012-03-01T16:53:08Z</dcterms:created>
  <dcterms:modified xsi:type="dcterms:W3CDTF">2015-10-30T13:52:17Z</dcterms:modified>
</cp:coreProperties>
</file>